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KVILIBRIS\GP.SISTEMA\IKELIMAI\Algoritmai\IKELTA_683\"/>
    </mc:Choice>
  </mc:AlternateContent>
  <xr:revisionPtr revIDLastSave="0" documentId="13_ncr:1_{88EE5A68-5E1E-4599-B6E5-59C3A619A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orithm" sheetId="1" r:id="rId1"/>
  </sheets>
  <definedNames>
    <definedName name="Gniuzdymopobudis.">Algorithm!#REF!</definedName>
    <definedName name="M_diagrama.">Algorithm!#REF!</definedName>
    <definedName name="Momentu_diagrama.">Algorithm!#REF!,Algorithm!#REF!,Algorithm!#REF!,Algorithm!#REF!,Algorithm!#REF!,Algorithm!#REF!,Algorithm!#REF!,Algorithm!#REF!,Algorithm!#REF!,Algorithm!#REF!,Algorithm!#REF!,Algorithm!#REF!</definedName>
    <definedName name="Poretumas.">Algorithm!#REF!</definedName>
    <definedName name="Trukme.">Algorithm!#REF!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H52" i="1"/>
  <c r="H46" i="1"/>
  <c r="H53" i="1" s="1"/>
  <c r="H45" i="1"/>
  <c r="H44" i="1"/>
  <c r="H43" i="1"/>
  <c r="H48" i="1" l="1"/>
  <c r="H49" i="1" s="1"/>
  <c r="H55" i="1"/>
  <c r="H54" i="1"/>
  <c r="B67" i="1"/>
  <c r="H47" i="1"/>
  <c r="B65" i="1" l="1"/>
  <c r="H59" i="1"/>
  <c r="H74" i="1" s="1"/>
  <c r="H58" i="1"/>
  <c r="H73" i="1" s="1"/>
</calcChain>
</file>

<file path=xl/sharedStrings.xml><?xml version="1.0" encoding="utf-8"?>
<sst xmlns="http://schemas.openxmlformats.org/spreadsheetml/2006/main" count="68" uniqueCount="39">
  <si>
    <t>◊</t>
  </si>
  <si>
    <t>Input data:</t>
  </si>
  <si>
    <t>Calculations:</t>
  </si>
  <si>
    <t>Results:</t>
  </si>
  <si>
    <t>DESIGN OF BALANCED CROSS-SECTION OF REINFORCED CONCRETE BEAM</t>
  </si>
  <si>
    <t>Concrete class:</t>
  </si>
  <si>
    <t>C25/30</t>
  </si>
  <si>
    <t>Design bending moment, Med:</t>
  </si>
  <si>
    <t>kNm</t>
  </si>
  <si>
    <t>-</t>
  </si>
  <si>
    <t>Characteristic yield strength of reinforcement, fyk:</t>
  </si>
  <si>
    <t>kPa</t>
  </si>
  <si>
    <t>Characteristic concrete strength, fck:</t>
  </si>
  <si>
    <t>Partial factor of safety for concrete, γc:</t>
  </si>
  <si>
    <t>Partial factor of safety for reinforcement, γs:</t>
  </si>
  <si>
    <r>
      <t xml:space="preserve">Coefficient taking into account of long term effects on the compressive strength and of unfavourable effects resulting from the way the load is applied, </t>
    </r>
    <r>
      <rPr>
        <sz val="12"/>
        <color theme="1"/>
        <rFont val="Calibri"/>
        <family val="2"/>
      </rPr>
      <t>α</t>
    </r>
    <r>
      <rPr>
        <i/>
        <sz val="10.199999999999999"/>
        <color theme="1"/>
        <rFont val="Arial"/>
        <family val="2"/>
        <charset val="186"/>
      </rPr>
      <t>cc:</t>
    </r>
  </si>
  <si>
    <t>Coefficient characterizing the lever arm of balanced cross-section:</t>
  </si>
  <si>
    <t>Coefficient characterizing the depth of the stress block of balanced cross-section:</t>
  </si>
  <si>
    <t>Width of cross-section, b:</t>
  </si>
  <si>
    <t>Height of cross-section, h:</t>
  </si>
  <si>
    <t>m</t>
  </si>
  <si>
    <t>Distance from the most tensioned surface of the beam to the center of tension reinforcement, a1:</t>
  </si>
  <si>
    <t>Modulus of elasticity of of reinforcing steel, Es:</t>
  </si>
  <si>
    <t>Effective height of cross-section, d:</t>
  </si>
  <si>
    <t>Limit value of the coefficient characterizing the need for compression reinforcement, Kbal:</t>
  </si>
  <si>
    <t>Coefficient characterizing the need for compression reinforcement, K:</t>
  </si>
  <si>
    <t>Lever arm, z:</t>
  </si>
  <si>
    <t>Notes:</t>
  </si>
  <si>
    <t>The total area of required tension reinforcement, As:</t>
  </si>
  <si>
    <t>cm2</t>
  </si>
  <si>
    <r>
      <t xml:space="preserve">Ultimate compressive strain in the concrete, </t>
    </r>
    <r>
      <rPr>
        <sz val="12"/>
        <color theme="1"/>
        <rFont val="Calibri"/>
        <family val="2"/>
      </rPr>
      <t>ε</t>
    </r>
    <r>
      <rPr>
        <i/>
        <sz val="10.199999999999999"/>
        <color theme="1"/>
        <rFont val="Arial"/>
        <family val="2"/>
        <charset val="186"/>
      </rPr>
      <t>cu</t>
    </r>
    <r>
      <rPr>
        <i/>
        <sz val="12"/>
        <color theme="1"/>
        <rFont val="Arial"/>
        <family val="2"/>
        <charset val="186"/>
      </rPr>
      <t>:</t>
    </r>
  </si>
  <si>
    <r>
      <t xml:space="preserve">Ultimate compressive strain in the reinforcement, </t>
    </r>
    <r>
      <rPr>
        <sz val="12"/>
        <color theme="1"/>
        <rFont val="Calibri"/>
        <family val="2"/>
      </rPr>
      <t>εy</t>
    </r>
    <r>
      <rPr>
        <i/>
        <sz val="12"/>
        <color theme="1"/>
        <rFont val="Arial"/>
        <family val="2"/>
        <charset val="186"/>
      </rPr>
      <t>:</t>
    </r>
  </si>
  <si>
    <t>Limit value of the coefficient characterizing the yield of the compression reinforcement:</t>
  </si>
  <si>
    <t>Coefficient characterizing the yield of the compression reinforcement:</t>
  </si>
  <si>
    <t>Distance from the most compressed surface of the beam to the center of compression reinforcement, a2:</t>
  </si>
  <si>
    <r>
      <t xml:space="preserve">Design strain in compression reinforcement, </t>
    </r>
    <r>
      <rPr>
        <sz val="12"/>
        <color theme="1"/>
        <rFont val="Calibri"/>
        <family val="2"/>
      </rPr>
      <t>ε</t>
    </r>
    <r>
      <rPr>
        <i/>
        <sz val="10.199999999999999"/>
        <color theme="1"/>
        <rFont val="Arial"/>
        <family val="2"/>
        <charset val="186"/>
      </rPr>
      <t>sc</t>
    </r>
    <r>
      <rPr>
        <i/>
        <sz val="12"/>
        <color theme="1"/>
        <rFont val="Arial"/>
        <family val="2"/>
        <charset val="186"/>
      </rPr>
      <t>:</t>
    </r>
  </si>
  <si>
    <r>
      <t xml:space="preserve">Design stress in compression reinforcement, </t>
    </r>
    <r>
      <rPr>
        <sz val="12"/>
        <color theme="1"/>
        <rFont val="Calibri"/>
        <family val="2"/>
      </rPr>
      <t>σ</t>
    </r>
    <r>
      <rPr>
        <i/>
        <sz val="10.199999999999999"/>
        <color theme="1"/>
        <rFont val="Arial"/>
        <family val="2"/>
        <charset val="186"/>
      </rPr>
      <t>sc</t>
    </r>
    <r>
      <rPr>
        <i/>
        <sz val="12"/>
        <color theme="1"/>
        <rFont val="Arial"/>
        <family val="2"/>
        <charset val="186"/>
      </rPr>
      <t>:</t>
    </r>
  </si>
  <si>
    <t>Design stress in tension reinforcement, fyd:</t>
  </si>
  <si>
    <t>The total area of required compression reinforcement, Asc: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</si>
</sst>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6"/>
      <color theme="1"/>
      <name val="Calibri"/>
      <family val="2"/>
      <charset val="186"/>
      <scheme val="minor"/>
    </font>
    <font>
      <sz val="6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6"/>
      <color theme="1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i/>
      <sz val="14"/>
      <color theme="1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i/>
      <sz val="12"/>
      <name val="Arial"/>
      <family val="2"/>
    </font>
    <font>
      <b/>
      <i/>
      <sz val="12"/>
      <color theme="1"/>
      <name val="Arial"/>
      <family val="2"/>
      <charset val="186"/>
    </font>
    <font>
      <b/>
      <sz val="12"/>
      <color rgb="FF3F3F3F"/>
      <name val="Arial"/>
      <family val="2"/>
      <charset val="186"/>
    </font>
    <font>
      <sz val="12"/>
      <color theme="1"/>
      <name val="Calibri"/>
      <family val="2"/>
    </font>
    <font>
      <i/>
      <sz val="10.199999999999999"/>
      <color theme="1"/>
      <name val="Arial"/>
      <family val="2"/>
      <charset val="186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8" fillId="2" borderId="11" applyNumberFormat="0" applyAlignment="0" applyProtection="0"/>
    <xf numFmtId="0" fontId="14" fillId="3" borderId="12" applyNumberFormat="0" applyAlignment="0" applyProtection="0"/>
    <xf numFmtId="0" fontId="16" fillId="3" borderId="11" applyNumberFormat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" fontId="0" fillId="0" borderId="0" xfId="0" applyNumberForma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3" fillId="0" borderId="6" xfId="0" applyFont="1" applyBorder="1" applyAlignment="1" applyProtection="1">
      <alignment horizontal="center"/>
      <protection locked="0" hidden="1"/>
    </xf>
    <xf numFmtId="0" fontId="17" fillId="2" borderId="11" xfId="1" applyFont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locked="0" hidden="1"/>
    </xf>
    <xf numFmtId="0" fontId="7" fillId="0" borderId="9" xfId="0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64" fontId="21" fillId="3" borderId="12" xfId="2" applyNumberFormat="1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" fontId="18" fillId="3" borderId="11" xfId="3" applyNumberFormat="1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8" fillId="3" borderId="11" xfId="3" applyFont="1" applyAlignment="1" applyProtection="1">
      <alignment horizontal="center" vertical="center" wrapText="1"/>
      <protection hidden="1"/>
    </xf>
    <xf numFmtId="164" fontId="18" fillId="3" borderId="11" xfId="3" applyNumberFormat="1" applyFont="1" applyAlignment="1" applyProtection="1">
      <alignment horizontal="center" vertical="center" wrapText="1"/>
      <protection hidden="1"/>
    </xf>
    <xf numFmtId="165" fontId="18" fillId="3" borderId="11" xfId="3" applyNumberFormat="1" applyFont="1" applyAlignment="1" applyProtection="1">
      <alignment horizontal="center" vertical="center" wrapText="1"/>
      <protection hidden="1"/>
    </xf>
    <xf numFmtId="166" fontId="18" fillId="3" borderId="11" xfId="3" applyNumberFormat="1" applyFont="1" applyAlignment="1" applyProtection="1">
      <alignment horizontal="center" vertical="center" wrapText="1"/>
      <protection hidden="1"/>
    </xf>
    <xf numFmtId="1" fontId="18" fillId="3" borderId="11" xfId="3" applyNumberFormat="1" applyFont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56031</xdr:colOff>
      <xdr:row>0</xdr:row>
      <xdr:rowOff>56017</xdr:rowOff>
    </xdr:from>
    <xdr:to>
      <xdr:col>1</xdr:col>
      <xdr:colOff>812732</xdr:colOff>
      <xdr:row>0</xdr:row>
      <xdr:rowOff>1334017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1" y="56017"/>
          <a:ext cx="1003230" cy="1278000"/>
        </a:xfrm>
        <a:prstGeom prst="rect">
          <a:avLst/>
        </a:prstGeom>
      </xdr:spPr>
    </xdr:pic>
    <xdr:clientData/>
  </xdr:twoCellAnchor>
  <xdr:twoCellAnchor editAs="oneCell">
    <xdr:from>
      <xdr:col>3</xdr:col>
      <xdr:colOff>493058</xdr:colOff>
      <xdr:row>3</xdr:row>
      <xdr:rowOff>145676</xdr:rowOff>
    </xdr:from>
    <xdr:to>
      <xdr:col>7</xdr:col>
      <xdr:colOff>391232</xdr:colOff>
      <xdr:row>20</xdr:row>
      <xdr:rowOff>97652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54DBA4-F008-1CE4-D450-A2E6C442B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2882" y="1916205"/>
          <a:ext cx="3304762" cy="3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view="pageBreakPreview" zoomScale="85" zoomScaleNormal="85" zoomScaleSheetLayoutView="85" workbookViewId="0">
      <selection activeCell="H73" sqref="H73"/>
    </sheetView>
  </sheetViews>
  <sheetFormatPr defaultRowHeight="15" outlineLevelRow="2" x14ac:dyDescent="0.25"/>
  <cols>
    <col min="1" max="1" width="3.7109375" customWidth="1"/>
    <col min="2" max="7" width="12.7109375" customWidth="1"/>
    <col min="8" max="8" width="15.7109375" customWidth="1"/>
    <col min="9" max="9" width="12.7109375" customWidth="1"/>
    <col min="10" max="10" width="20.7109375" customWidth="1"/>
  </cols>
  <sheetData>
    <row r="1" spans="1:10" ht="110.1" customHeight="1" x14ac:dyDescent="0.25">
      <c r="A1" s="13"/>
      <c r="B1" s="14"/>
      <c r="C1" s="15" t="s">
        <v>4</v>
      </c>
      <c r="D1" s="16"/>
      <c r="E1" s="16"/>
      <c r="F1" s="16"/>
      <c r="G1" s="16"/>
      <c r="H1" s="16"/>
      <c r="I1" s="16"/>
      <c r="J1" s="16"/>
    </row>
    <row r="2" spans="1:10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ht="15" customHeight="1" outlineLevel="2" x14ac:dyDescent="0.2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" customHeight="1" outlineLevel="2" x14ac:dyDescent="0.25">
      <c r="A5" s="23"/>
      <c r="B5" s="24"/>
      <c r="C5" s="24"/>
      <c r="D5" s="24"/>
      <c r="E5" s="24"/>
      <c r="F5" s="24"/>
      <c r="G5" s="24"/>
      <c r="H5" s="24"/>
      <c r="I5" s="24"/>
      <c r="J5" s="25"/>
    </row>
    <row r="6" spans="1:10" ht="15" customHeight="1" outlineLevel="2" x14ac:dyDescent="0.25">
      <c r="A6" s="23"/>
      <c r="B6" s="24"/>
      <c r="C6" s="24"/>
      <c r="D6" s="24"/>
      <c r="E6" s="24"/>
      <c r="F6" s="24"/>
      <c r="G6" s="24"/>
      <c r="H6" s="24"/>
      <c r="I6" s="24"/>
      <c r="J6" s="25"/>
    </row>
    <row r="7" spans="1:10" ht="15" customHeight="1" outlineLevel="2" x14ac:dyDescent="0.25">
      <c r="A7" s="23"/>
      <c r="B7" s="24"/>
      <c r="C7" s="24"/>
      <c r="D7" s="24"/>
      <c r="E7" s="24"/>
      <c r="F7" s="24"/>
      <c r="G7" s="24"/>
      <c r="H7" s="24"/>
      <c r="I7" s="24"/>
      <c r="J7" s="25"/>
    </row>
    <row r="8" spans="1:10" ht="15" customHeight="1" outlineLevel="2" x14ac:dyDescent="0.25">
      <c r="A8" s="23"/>
      <c r="B8" s="24"/>
      <c r="C8" s="24"/>
      <c r="D8" s="24"/>
      <c r="E8" s="24"/>
      <c r="F8" s="24"/>
      <c r="G8" s="24"/>
      <c r="H8" s="24"/>
      <c r="I8" s="24"/>
      <c r="J8" s="25"/>
    </row>
    <row r="9" spans="1:10" ht="15" customHeight="1" outlineLevel="2" x14ac:dyDescent="0.25">
      <c r="A9" s="23"/>
      <c r="B9" s="24"/>
      <c r="C9" s="24"/>
      <c r="D9" s="24"/>
      <c r="E9" s="24"/>
      <c r="F9" s="24"/>
      <c r="G9" s="24"/>
      <c r="H9" s="24"/>
      <c r="I9" s="24"/>
      <c r="J9" s="25"/>
    </row>
    <row r="10" spans="1:10" ht="15" customHeight="1" outlineLevel="2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5" customHeight="1" outlineLevel="2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15" customHeight="1" outlineLevel="2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15" customHeight="1" outlineLevel="2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15" customHeight="1" outlineLevel="2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15" customHeight="1" outlineLevel="2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0" ht="15" customHeight="1" outlineLevel="2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5"/>
    </row>
    <row r="17" spans="1:12" ht="15" customHeight="1" outlineLevel="2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5"/>
    </row>
    <row r="18" spans="1:12" ht="15" customHeight="1" outlineLevel="2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2" ht="15" customHeight="1" outlineLevel="2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5"/>
      <c r="L19" s="10"/>
    </row>
    <row r="20" spans="1:12" ht="15" customHeight="1" outlineLevel="2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5"/>
      <c r="L20" s="10"/>
    </row>
    <row r="21" spans="1:12" ht="15" customHeight="1" outlineLevel="2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5"/>
      <c r="L21" s="9"/>
    </row>
    <row r="22" spans="1:12" ht="15" customHeight="1" outlineLevel="2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5"/>
      <c r="L22" s="9"/>
    </row>
    <row r="23" spans="1:12" ht="15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5"/>
      <c r="L23" s="9"/>
    </row>
    <row r="24" spans="1:12" ht="15" customHeight="1" x14ac:dyDescent="0.25">
      <c r="A24" s="26" t="s">
        <v>0</v>
      </c>
      <c r="B24" s="27" t="s">
        <v>1</v>
      </c>
      <c r="C24" s="27"/>
      <c r="D24" s="27"/>
      <c r="E24" s="27"/>
      <c r="F24" s="27"/>
      <c r="G24" s="27"/>
      <c r="H24" s="27"/>
      <c r="I24" s="27"/>
      <c r="J24" s="28"/>
      <c r="L24" s="9"/>
    </row>
    <row r="25" spans="1:12" ht="15" customHeight="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1"/>
      <c r="L25" s="9"/>
    </row>
    <row r="26" spans="1:12" ht="15" customHeight="1" x14ac:dyDescent="0.25">
      <c r="A26" s="11"/>
      <c r="B26" s="32" t="s">
        <v>7</v>
      </c>
      <c r="C26" s="32"/>
      <c r="D26" s="32"/>
      <c r="E26" s="32"/>
      <c r="F26" s="32"/>
      <c r="G26" s="32"/>
      <c r="H26" s="12">
        <v>185</v>
      </c>
      <c r="I26" s="34" t="s">
        <v>8</v>
      </c>
      <c r="J26" s="35"/>
      <c r="L26" s="9"/>
    </row>
    <row r="27" spans="1:12" ht="15" customHeight="1" x14ac:dyDescent="0.25">
      <c r="A27" s="11"/>
      <c r="B27" s="32" t="s">
        <v>5</v>
      </c>
      <c r="C27" s="32"/>
      <c r="D27" s="32"/>
      <c r="E27" s="32"/>
      <c r="F27" s="32"/>
      <c r="G27" s="32"/>
      <c r="H27" s="12" t="s">
        <v>6</v>
      </c>
      <c r="I27" s="34" t="s">
        <v>9</v>
      </c>
      <c r="J27" s="35"/>
      <c r="L27" s="9"/>
    </row>
    <row r="28" spans="1:12" ht="15" customHeight="1" x14ac:dyDescent="0.25">
      <c r="A28" s="11"/>
      <c r="B28" s="32" t="s">
        <v>10</v>
      </c>
      <c r="C28" s="32"/>
      <c r="D28" s="32"/>
      <c r="E28" s="32"/>
      <c r="F28" s="32"/>
      <c r="G28" s="32"/>
      <c r="H28" s="12">
        <v>500000</v>
      </c>
      <c r="I28" s="34" t="s">
        <v>11</v>
      </c>
      <c r="J28" s="35"/>
      <c r="L28" s="9"/>
    </row>
    <row r="29" spans="1:12" ht="15" customHeight="1" x14ac:dyDescent="0.25">
      <c r="A29" s="11"/>
      <c r="B29" s="32" t="s">
        <v>22</v>
      </c>
      <c r="C29" s="32"/>
      <c r="D29" s="32"/>
      <c r="E29" s="32"/>
      <c r="F29" s="32"/>
      <c r="G29" s="32"/>
      <c r="H29" s="12">
        <v>200000000</v>
      </c>
      <c r="I29" s="34" t="s">
        <v>11</v>
      </c>
      <c r="J29" s="35"/>
      <c r="L29" s="9"/>
    </row>
    <row r="30" spans="1:12" ht="15" customHeight="1" x14ac:dyDescent="0.25">
      <c r="A30" s="11"/>
      <c r="B30" s="32" t="s">
        <v>13</v>
      </c>
      <c r="C30" s="32"/>
      <c r="D30" s="32"/>
      <c r="E30" s="32"/>
      <c r="F30" s="32"/>
      <c r="G30" s="32"/>
      <c r="H30" s="12">
        <v>1.5</v>
      </c>
      <c r="I30" s="34" t="s">
        <v>9</v>
      </c>
      <c r="J30" s="35"/>
      <c r="L30" s="9"/>
    </row>
    <row r="31" spans="1:12" ht="15" customHeight="1" x14ac:dyDescent="0.25">
      <c r="A31" s="11"/>
      <c r="B31" s="32" t="s">
        <v>14</v>
      </c>
      <c r="C31" s="32"/>
      <c r="D31" s="32"/>
      <c r="E31" s="32"/>
      <c r="F31" s="32"/>
      <c r="G31" s="32"/>
      <c r="H31" s="12">
        <v>1.1499999999999999</v>
      </c>
      <c r="I31" s="34" t="s">
        <v>9</v>
      </c>
      <c r="J31" s="35"/>
      <c r="L31" s="9"/>
    </row>
    <row r="32" spans="1:12" ht="54.95" customHeight="1" x14ac:dyDescent="0.25">
      <c r="A32" s="11"/>
      <c r="B32" s="33" t="s">
        <v>15</v>
      </c>
      <c r="C32" s="33"/>
      <c r="D32" s="33"/>
      <c r="E32" s="33"/>
      <c r="F32" s="33"/>
      <c r="G32" s="33"/>
      <c r="H32" s="12">
        <v>0.85</v>
      </c>
      <c r="I32" s="34" t="s">
        <v>9</v>
      </c>
      <c r="J32" s="35"/>
      <c r="L32" s="9"/>
    </row>
    <row r="33" spans="1:22" ht="15" customHeight="1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1"/>
      <c r="L33" s="9"/>
    </row>
    <row r="34" spans="1:22" ht="15" customHeight="1" x14ac:dyDescent="0.25">
      <c r="A34" s="11"/>
      <c r="B34" s="33" t="s">
        <v>18</v>
      </c>
      <c r="C34" s="33"/>
      <c r="D34" s="33"/>
      <c r="E34" s="33"/>
      <c r="F34" s="33"/>
      <c r="G34" s="33"/>
      <c r="H34" s="12">
        <v>0.26</v>
      </c>
      <c r="I34" s="34" t="s">
        <v>20</v>
      </c>
      <c r="J34" s="35"/>
      <c r="L34" s="9"/>
    </row>
    <row r="35" spans="1:22" ht="15" customHeight="1" x14ac:dyDescent="0.25">
      <c r="A35" s="11"/>
      <c r="B35" s="33" t="s">
        <v>19</v>
      </c>
      <c r="C35" s="33"/>
      <c r="D35" s="33"/>
      <c r="E35" s="33"/>
      <c r="F35" s="33"/>
      <c r="G35" s="33"/>
      <c r="H35" s="12">
        <v>0.5</v>
      </c>
      <c r="I35" s="34" t="s">
        <v>20</v>
      </c>
      <c r="J35" s="35"/>
      <c r="L35" s="9"/>
    </row>
    <row r="36" spans="1:22" ht="35.1" customHeight="1" x14ac:dyDescent="0.25">
      <c r="A36" s="11"/>
      <c r="B36" s="33" t="s">
        <v>21</v>
      </c>
      <c r="C36" s="33"/>
      <c r="D36" s="33"/>
      <c r="E36" s="33"/>
      <c r="F36" s="33"/>
      <c r="G36" s="33"/>
      <c r="H36" s="12">
        <v>0.06</v>
      </c>
      <c r="I36" s="34" t="s">
        <v>20</v>
      </c>
      <c r="J36" s="35"/>
      <c r="L36" s="9"/>
    </row>
    <row r="37" spans="1:22" ht="35.1" customHeight="1" x14ac:dyDescent="0.25">
      <c r="A37" s="11"/>
      <c r="B37" s="33" t="s">
        <v>34</v>
      </c>
      <c r="C37" s="33"/>
      <c r="D37" s="33"/>
      <c r="E37" s="33"/>
      <c r="F37" s="33"/>
      <c r="G37" s="33"/>
      <c r="H37" s="12">
        <v>0.05</v>
      </c>
      <c r="I37" s="34" t="s">
        <v>20</v>
      </c>
      <c r="J37" s="35"/>
      <c r="L37" s="9"/>
    </row>
    <row r="38" spans="1:22" ht="15" customHeight="1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8"/>
    </row>
    <row r="39" spans="1:22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22" s="5" customFormat="1" ht="15" hidden="1" customHeight="1" outlineLevel="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7"/>
    </row>
    <row r="41" spans="1:22" s="5" customFormat="1" ht="15" hidden="1" customHeight="1" outlineLevel="1" x14ac:dyDescent="0.25">
      <c r="A41" s="26" t="s">
        <v>0</v>
      </c>
      <c r="B41" s="27" t="s">
        <v>2</v>
      </c>
      <c r="C41" s="27"/>
      <c r="D41" s="27"/>
      <c r="E41" s="27"/>
      <c r="F41" s="27"/>
      <c r="G41" s="27"/>
      <c r="H41" s="27"/>
      <c r="I41" s="27"/>
      <c r="J41" s="28"/>
      <c r="L41" s="8"/>
      <c r="M41"/>
      <c r="N41"/>
      <c r="O41"/>
      <c r="P41"/>
      <c r="Q41"/>
      <c r="R41"/>
      <c r="S41"/>
      <c r="T41"/>
      <c r="U41"/>
      <c r="V41"/>
    </row>
    <row r="42" spans="1:22" s="5" customFormat="1" ht="15" hidden="1" customHeight="1" outlineLevel="1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60"/>
      <c r="L42" s="9"/>
      <c r="M42"/>
      <c r="N42"/>
      <c r="O42"/>
      <c r="P42"/>
      <c r="Q42"/>
      <c r="R42"/>
      <c r="S42"/>
      <c r="T42"/>
      <c r="U42"/>
      <c r="V42"/>
    </row>
    <row r="43" spans="1:22" s="5" customFormat="1" ht="15" hidden="1" customHeight="1" outlineLevel="1" x14ac:dyDescent="0.25">
      <c r="A43" s="26"/>
      <c r="B43" s="61" t="s">
        <v>12</v>
      </c>
      <c r="C43" s="61"/>
      <c r="D43" s="61"/>
      <c r="E43" s="61"/>
      <c r="F43" s="61"/>
      <c r="G43" s="61"/>
      <c r="H43" s="62">
        <f>IF(H27="C12/15",12000,
IF(H27="C16/20",16000,
IF(H27="C20/25",20000,
IF(H27="C25/30",25000,
IF(H27="C30/37",30000,
IF(H27="C35/45",35000,
IF(H27="C40/50",40000,
IF(H27="C45/55",45000,
IF(H27="C50/60",50000,0)))))))))</f>
        <v>25000</v>
      </c>
      <c r="I43" s="63" t="s">
        <v>11</v>
      </c>
      <c r="J43" s="64"/>
      <c r="L43" s="9"/>
      <c r="M43"/>
      <c r="N43"/>
      <c r="O43"/>
      <c r="P43"/>
      <c r="Q43"/>
      <c r="R43"/>
      <c r="S43"/>
      <c r="T43"/>
      <c r="U43"/>
      <c r="V43"/>
    </row>
    <row r="44" spans="1:22" s="5" customFormat="1" ht="35.1" hidden="1" customHeight="1" outlineLevel="1" x14ac:dyDescent="0.25">
      <c r="A44" s="65"/>
      <c r="B44" s="33" t="s">
        <v>17</v>
      </c>
      <c r="C44" s="33"/>
      <c r="D44" s="33"/>
      <c r="E44" s="33"/>
      <c r="F44" s="33"/>
      <c r="G44" s="33"/>
      <c r="H44" s="66">
        <f>0.8*0.45</f>
        <v>0.36000000000000004</v>
      </c>
      <c r="I44" s="34" t="s">
        <v>9</v>
      </c>
      <c r="J44" s="64"/>
      <c r="L44" s="9"/>
      <c r="M44"/>
      <c r="N44"/>
      <c r="O44"/>
      <c r="P44"/>
      <c r="Q44"/>
      <c r="R44"/>
      <c r="S44"/>
      <c r="T44"/>
      <c r="U44"/>
      <c r="V44"/>
    </row>
    <row r="45" spans="1:22" s="5" customFormat="1" ht="15" hidden="1" customHeight="1" outlineLevel="1" x14ac:dyDescent="0.25">
      <c r="A45" s="65"/>
      <c r="B45" s="33" t="s">
        <v>16</v>
      </c>
      <c r="C45" s="33"/>
      <c r="D45" s="33"/>
      <c r="E45" s="33"/>
      <c r="F45" s="33"/>
      <c r="G45" s="33"/>
      <c r="H45" s="66">
        <f>1-0.8*0.45/2</f>
        <v>0.82</v>
      </c>
      <c r="I45" s="34" t="s">
        <v>9</v>
      </c>
      <c r="J45" s="64"/>
      <c r="L45" s="9"/>
      <c r="M45"/>
      <c r="N45"/>
      <c r="O45"/>
      <c r="P45"/>
      <c r="Q45"/>
      <c r="R45"/>
      <c r="S45"/>
      <c r="T45"/>
      <c r="U45"/>
      <c r="V45"/>
    </row>
    <row r="46" spans="1:22" s="5" customFormat="1" ht="15" hidden="1" customHeight="1" outlineLevel="1" x14ac:dyDescent="0.25">
      <c r="A46" s="65"/>
      <c r="B46" s="33" t="s">
        <v>23</v>
      </c>
      <c r="C46" s="33"/>
      <c r="D46" s="33"/>
      <c r="E46" s="33"/>
      <c r="F46" s="33"/>
      <c r="G46" s="33"/>
      <c r="H46" s="66">
        <f>H35-H36</f>
        <v>0.44</v>
      </c>
      <c r="I46" s="34" t="s">
        <v>20</v>
      </c>
      <c r="J46" s="64"/>
      <c r="L46" s="9"/>
      <c r="M46"/>
      <c r="N46"/>
      <c r="O46"/>
      <c r="P46"/>
      <c r="Q46"/>
      <c r="R46"/>
      <c r="S46"/>
      <c r="T46"/>
      <c r="U46"/>
      <c r="V46"/>
    </row>
    <row r="47" spans="1:22" s="5" customFormat="1" ht="35.1" hidden="1" customHeight="1" outlineLevel="1" x14ac:dyDescent="0.25">
      <c r="A47" s="65"/>
      <c r="B47" s="33" t="s">
        <v>24</v>
      </c>
      <c r="C47" s="33"/>
      <c r="D47" s="33"/>
      <c r="E47" s="33"/>
      <c r="F47" s="33"/>
      <c r="G47" s="33"/>
      <c r="H47" s="67">
        <f>H32/H30*H44*H45</f>
        <v>0.16728000000000001</v>
      </c>
      <c r="I47" s="34" t="s">
        <v>9</v>
      </c>
      <c r="J47" s="64"/>
      <c r="L47" s="9"/>
      <c r="M47"/>
      <c r="N47"/>
      <c r="O47"/>
      <c r="P47"/>
      <c r="Q47"/>
      <c r="R47"/>
      <c r="S47"/>
      <c r="T47"/>
      <c r="U47"/>
      <c r="V47"/>
    </row>
    <row r="48" spans="1:22" s="5" customFormat="1" ht="15" hidden="1" customHeight="1" outlineLevel="1" x14ac:dyDescent="0.25">
      <c r="A48" s="65"/>
      <c r="B48" s="33" t="s">
        <v>25</v>
      </c>
      <c r="C48" s="33"/>
      <c r="D48" s="33"/>
      <c r="E48" s="33"/>
      <c r="F48" s="33"/>
      <c r="G48" s="33"/>
      <c r="H48" s="67">
        <f>H26/(H34*H46^2*H43)</f>
        <v>0.14701207883026066</v>
      </c>
      <c r="I48" s="34" t="s">
        <v>9</v>
      </c>
      <c r="J48" s="64"/>
      <c r="L48" s="9"/>
      <c r="M48"/>
      <c r="N48"/>
      <c r="O48"/>
      <c r="P48"/>
      <c r="Q48"/>
      <c r="R48"/>
      <c r="S48"/>
      <c r="T48"/>
      <c r="U48"/>
      <c r="V48"/>
    </row>
    <row r="49" spans="1:22" s="5" customFormat="1" ht="15" hidden="1" customHeight="1" outlineLevel="1" x14ac:dyDescent="0.25">
      <c r="A49" s="65"/>
      <c r="B49" s="33" t="s">
        <v>26</v>
      </c>
      <c r="C49" s="33"/>
      <c r="D49" s="33"/>
      <c r="E49" s="33"/>
      <c r="F49" s="33"/>
      <c r="G49" s="33"/>
      <c r="H49" s="67">
        <f>H46*(0.5+SQRT(0.25-H48/(2*H32/H30)))</f>
        <v>0.37260038606784157</v>
      </c>
      <c r="I49" s="34" t="s">
        <v>20</v>
      </c>
      <c r="J49" s="64"/>
      <c r="L49" s="9"/>
      <c r="M49"/>
      <c r="N49"/>
      <c r="O49"/>
      <c r="P49"/>
      <c r="Q49"/>
      <c r="R49"/>
      <c r="S49"/>
      <c r="T49"/>
      <c r="U49"/>
      <c r="V49"/>
    </row>
    <row r="50" spans="1:22" s="5" customFormat="1" ht="15" hidden="1" customHeight="1" outlineLevel="1" x14ac:dyDescent="0.25">
      <c r="A50" s="65"/>
      <c r="B50" s="33" t="s">
        <v>30</v>
      </c>
      <c r="C50" s="33"/>
      <c r="D50" s="33"/>
      <c r="E50" s="33"/>
      <c r="F50" s="33"/>
      <c r="G50" s="33"/>
      <c r="H50" s="68">
        <v>3.5000000000000001E-3</v>
      </c>
      <c r="I50" s="34" t="s">
        <v>9</v>
      </c>
      <c r="J50" s="64"/>
      <c r="L50" s="9"/>
      <c r="M50"/>
      <c r="N50"/>
      <c r="O50"/>
      <c r="P50"/>
      <c r="Q50"/>
      <c r="R50"/>
      <c r="S50"/>
      <c r="T50"/>
      <c r="U50"/>
      <c r="V50"/>
    </row>
    <row r="51" spans="1:22" s="5" customFormat="1" ht="15" hidden="1" customHeight="1" outlineLevel="1" x14ac:dyDescent="0.25">
      <c r="A51" s="65"/>
      <c r="B51" s="33" t="s">
        <v>31</v>
      </c>
      <c r="C51" s="33"/>
      <c r="D51" s="33"/>
      <c r="E51" s="33"/>
      <c r="F51" s="33"/>
      <c r="G51" s="33"/>
      <c r="H51" s="69">
        <v>2.1700000000000001E-3</v>
      </c>
      <c r="I51" s="34" t="s">
        <v>9</v>
      </c>
      <c r="J51" s="64"/>
      <c r="L51" s="9"/>
      <c r="M51"/>
      <c r="N51"/>
      <c r="O51"/>
      <c r="P51"/>
      <c r="Q51"/>
      <c r="R51"/>
      <c r="S51"/>
      <c r="T51"/>
      <c r="U51"/>
      <c r="V51"/>
    </row>
    <row r="52" spans="1:22" s="5" customFormat="1" ht="35.1" hidden="1" customHeight="1" outlineLevel="1" x14ac:dyDescent="0.25">
      <c r="A52" s="65"/>
      <c r="B52" s="33" t="s">
        <v>32</v>
      </c>
      <c r="C52" s="33"/>
      <c r="D52" s="33"/>
      <c r="E52" s="33"/>
      <c r="F52" s="33"/>
      <c r="G52" s="33"/>
      <c r="H52" s="67">
        <f>(1-H51/H50)*0.45</f>
        <v>0.17100000000000001</v>
      </c>
      <c r="I52" s="34" t="s">
        <v>9</v>
      </c>
      <c r="J52" s="64"/>
      <c r="L52" s="9"/>
      <c r="M52"/>
      <c r="N52"/>
      <c r="O52"/>
      <c r="P52"/>
      <c r="Q52"/>
      <c r="R52"/>
      <c r="S52"/>
      <c r="T52"/>
      <c r="U52"/>
      <c r="V52"/>
    </row>
    <row r="53" spans="1:22" s="5" customFormat="1" ht="15" hidden="1" customHeight="1" outlineLevel="1" x14ac:dyDescent="0.25">
      <c r="A53" s="65"/>
      <c r="B53" s="33" t="s">
        <v>33</v>
      </c>
      <c r="C53" s="33"/>
      <c r="D53" s="33"/>
      <c r="E53" s="33"/>
      <c r="F53" s="33"/>
      <c r="G53" s="33"/>
      <c r="H53" s="67">
        <f>H37/H46</f>
        <v>0.11363636363636365</v>
      </c>
      <c r="I53" s="34" t="s">
        <v>9</v>
      </c>
      <c r="J53" s="64"/>
      <c r="L53" s="9"/>
      <c r="M53"/>
      <c r="N53"/>
      <c r="O53"/>
      <c r="P53"/>
      <c r="Q53"/>
      <c r="R53"/>
      <c r="S53"/>
      <c r="T53"/>
      <c r="U53"/>
      <c r="V53"/>
    </row>
    <row r="54" spans="1:22" s="5" customFormat="1" ht="15" hidden="1" customHeight="1" outlineLevel="1" x14ac:dyDescent="0.25">
      <c r="A54" s="65"/>
      <c r="B54" s="33" t="s">
        <v>35</v>
      </c>
      <c r="C54" s="33"/>
      <c r="D54" s="33"/>
      <c r="E54" s="33"/>
      <c r="F54" s="33"/>
      <c r="G54" s="33"/>
      <c r="H54" s="69">
        <f>H50*(0.45*H46-H37)/(0.45*H46)</f>
        <v>2.6161616161616166E-3</v>
      </c>
      <c r="I54" s="34" t="s">
        <v>9</v>
      </c>
      <c r="J54" s="64"/>
      <c r="L54" s="9"/>
      <c r="M54"/>
      <c r="N54"/>
      <c r="O54"/>
      <c r="P54"/>
      <c r="Q54"/>
      <c r="R54"/>
      <c r="S54"/>
      <c r="T54"/>
      <c r="U54"/>
      <c r="V54"/>
    </row>
    <row r="55" spans="1:22" s="5" customFormat="1" ht="15" hidden="1" customHeight="1" outlineLevel="1" x14ac:dyDescent="0.25">
      <c r="A55" s="65"/>
      <c r="B55" s="33" t="s">
        <v>36</v>
      </c>
      <c r="C55" s="33"/>
      <c r="D55" s="33"/>
      <c r="E55" s="33"/>
      <c r="F55" s="33"/>
      <c r="G55" s="33"/>
      <c r="H55" s="70">
        <f>IF(H53&lt;=H52,H28/H31,H29*H54)</f>
        <v>434782.60869565222</v>
      </c>
      <c r="I55" s="34" t="s">
        <v>11</v>
      </c>
      <c r="J55" s="64"/>
      <c r="L55" s="9"/>
      <c r="M55"/>
      <c r="N55"/>
      <c r="O55"/>
      <c r="P55"/>
      <c r="Q55"/>
      <c r="R55"/>
      <c r="S55"/>
      <c r="T55"/>
      <c r="U55"/>
      <c r="V55"/>
    </row>
    <row r="56" spans="1:22" s="5" customFormat="1" ht="15" hidden="1" customHeight="1" outlineLevel="1" x14ac:dyDescent="0.25">
      <c r="A56" s="65"/>
      <c r="B56" s="33" t="s">
        <v>37</v>
      </c>
      <c r="C56" s="33"/>
      <c r="D56" s="33"/>
      <c r="E56" s="33"/>
      <c r="F56" s="33"/>
      <c r="G56" s="33"/>
      <c r="H56" s="70">
        <f>H28/H31</f>
        <v>434782.60869565222</v>
      </c>
      <c r="I56" s="34" t="s">
        <v>11</v>
      </c>
      <c r="J56" s="64"/>
      <c r="L56" s="9"/>
      <c r="M56"/>
      <c r="N56"/>
      <c r="O56"/>
      <c r="P56"/>
      <c r="Q56"/>
      <c r="R56"/>
      <c r="S56"/>
      <c r="T56"/>
      <c r="U56"/>
      <c r="V56"/>
    </row>
    <row r="57" spans="1:22" s="5" customFormat="1" ht="15" hidden="1" customHeight="1" outlineLevel="1" x14ac:dyDescent="0.25">
      <c r="A57" s="29"/>
      <c r="B57" s="30"/>
      <c r="C57" s="30"/>
      <c r="D57" s="30"/>
      <c r="E57" s="30"/>
      <c r="F57" s="30"/>
      <c r="G57" s="30"/>
      <c r="H57" s="30"/>
      <c r="I57" s="30"/>
      <c r="J57" s="31"/>
      <c r="L57" s="9"/>
      <c r="M57"/>
      <c r="N57"/>
      <c r="O57"/>
      <c r="P57"/>
      <c r="Q57"/>
      <c r="R57"/>
      <c r="S57"/>
      <c r="T57"/>
      <c r="U57"/>
      <c r="V57"/>
    </row>
    <row r="58" spans="1:22" s="5" customFormat="1" ht="15" hidden="1" customHeight="1" outlineLevel="1" x14ac:dyDescent="0.25">
      <c r="A58" s="65"/>
      <c r="B58" s="33" t="s">
        <v>28</v>
      </c>
      <c r="C58" s="33"/>
      <c r="D58" s="33"/>
      <c r="E58" s="33"/>
      <c r="F58" s="33"/>
      <c r="G58" s="33"/>
      <c r="H58" s="67">
        <f>IF(H48&lt;=H47,H26/(H28/H31*H49)*10000,H47*H43*H34*H46^2/(H56*H45*H46)*10000+H59*H55/H56)</f>
        <v>11.419741253905373</v>
      </c>
      <c r="I58" s="34" t="s">
        <v>29</v>
      </c>
      <c r="J58" s="64"/>
      <c r="L58" s="9"/>
      <c r="M58"/>
      <c r="N58"/>
      <c r="O58"/>
      <c r="P58"/>
      <c r="Q58"/>
      <c r="R58"/>
      <c r="S58"/>
      <c r="T58"/>
      <c r="U58"/>
      <c r="V58"/>
    </row>
    <row r="59" spans="1:22" s="5" customFormat="1" ht="15" hidden="1" customHeight="1" outlineLevel="1" x14ac:dyDescent="0.25">
      <c r="A59" s="65"/>
      <c r="B59" s="33" t="s">
        <v>38</v>
      </c>
      <c r="C59" s="33"/>
      <c r="D59" s="33"/>
      <c r="E59" s="33"/>
      <c r="F59" s="33"/>
      <c r="G59" s="33"/>
      <c r="H59" s="67">
        <f>IF(H48&lt;=H47,0,((H48-H47)*H43*H34*H46^2)/(H55*(H46-H37))*10000)</f>
        <v>0</v>
      </c>
      <c r="I59" s="34" t="s">
        <v>29</v>
      </c>
      <c r="J59" s="64"/>
      <c r="L59" s="9"/>
      <c r="M59"/>
      <c r="N59"/>
      <c r="O59"/>
      <c r="P59"/>
      <c r="Q59"/>
      <c r="R59"/>
      <c r="S59"/>
      <c r="T59"/>
      <c r="U59"/>
      <c r="V59"/>
    </row>
    <row r="60" spans="1:22" s="5" customFormat="1" ht="15" hidden="1" customHeight="1" outlineLevel="1" x14ac:dyDescent="0.25">
      <c r="A60" s="71"/>
      <c r="B60" s="72"/>
      <c r="C60" s="72"/>
      <c r="D60" s="72"/>
      <c r="E60" s="72"/>
      <c r="F60" s="72"/>
      <c r="G60" s="72"/>
      <c r="H60" s="72"/>
      <c r="I60" s="72"/>
      <c r="J60" s="73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2" s="5" customFormat="1" ht="15" customHeight="1" collapsed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22" s="5" customFormat="1" ht="15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2"/>
    </row>
    <row r="63" spans="1:22" s="5" customFormat="1" ht="15" customHeight="1" x14ac:dyDescent="0.25">
      <c r="A63" s="26" t="s">
        <v>0</v>
      </c>
      <c r="B63" s="39" t="s">
        <v>27</v>
      </c>
      <c r="C63" s="39"/>
      <c r="D63" s="39"/>
      <c r="E63" s="39"/>
      <c r="F63" s="39"/>
      <c r="G63" s="39"/>
      <c r="H63" s="39"/>
      <c r="I63" s="39"/>
      <c r="J63" s="40"/>
    </row>
    <row r="64" spans="1:22" s="5" customFormat="1" ht="15" customHeight="1" x14ac:dyDescent="0.25">
      <c r="A64" s="41"/>
      <c r="B64" s="42"/>
      <c r="C64" s="42"/>
      <c r="D64" s="42"/>
      <c r="E64" s="42"/>
      <c r="F64" s="42"/>
      <c r="G64" s="42"/>
      <c r="H64" s="42"/>
      <c r="I64" s="42"/>
      <c r="J64" s="43"/>
    </row>
    <row r="65" spans="1:13" s="5" customFormat="1" ht="15" customHeight="1" x14ac:dyDescent="0.25">
      <c r="A65" s="44"/>
      <c r="B65" s="45" t="str">
        <f>IF(H48&lt;=H47,"Compression reinforcement is not required.","Compression reinforcement is required.")</f>
        <v>Compression reinforcement is not required.</v>
      </c>
      <c r="C65" s="45"/>
      <c r="D65" s="45"/>
      <c r="E65" s="45"/>
      <c r="F65" s="45"/>
      <c r="G65" s="45"/>
      <c r="H65" s="45"/>
      <c r="I65" s="45"/>
      <c r="J65" s="45"/>
    </row>
    <row r="66" spans="1:13" s="5" customFormat="1" ht="1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3" s="5" customFormat="1" ht="15" customHeight="1" x14ac:dyDescent="0.25">
      <c r="A67" s="44"/>
      <c r="B67" s="45" t="str">
        <f>IF(H53&lt;=H52,"Compression reinforcement is yielding.","Compression rinforcement is not yielding.")</f>
        <v>Compression reinforcement is yielding.</v>
      </c>
      <c r="C67" s="45"/>
      <c r="D67" s="45"/>
      <c r="E67" s="45"/>
      <c r="F67" s="45"/>
      <c r="G67" s="45"/>
      <c r="H67" s="45"/>
      <c r="I67" s="45"/>
      <c r="J67" s="45"/>
    </row>
    <row r="68" spans="1:13" s="5" customFormat="1" ht="1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3" s="5" customFormat="1" ht="1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3" ht="15" customHeight="1" x14ac:dyDescent="0.25">
      <c r="A70" s="20"/>
      <c r="B70" s="21"/>
      <c r="C70" s="21"/>
      <c r="D70" s="21"/>
      <c r="E70" s="21"/>
      <c r="F70" s="21"/>
      <c r="G70" s="21"/>
      <c r="H70" s="21"/>
      <c r="I70" s="21"/>
      <c r="J70" s="22"/>
      <c r="M70" s="6"/>
    </row>
    <row r="71" spans="1:13" ht="15" customHeight="1" x14ac:dyDescent="0.25">
      <c r="A71" s="26" t="s">
        <v>0</v>
      </c>
      <c r="B71" s="39" t="s">
        <v>3</v>
      </c>
      <c r="C71" s="39"/>
      <c r="D71" s="39"/>
      <c r="E71" s="39"/>
      <c r="F71" s="39"/>
      <c r="G71" s="39"/>
      <c r="H71" s="39"/>
      <c r="I71" s="39"/>
      <c r="J71" s="40"/>
    </row>
    <row r="72" spans="1:13" ht="15" customHeight="1" x14ac:dyDescent="0.25">
      <c r="A72" s="41"/>
      <c r="B72" s="42"/>
      <c r="C72" s="42"/>
      <c r="D72" s="42"/>
      <c r="E72" s="42"/>
      <c r="F72" s="42"/>
      <c r="G72" s="42"/>
      <c r="H72" s="42"/>
      <c r="I72" s="42"/>
      <c r="J72" s="43"/>
    </row>
    <row r="73" spans="1:13" ht="15" customHeight="1" x14ac:dyDescent="0.25">
      <c r="A73" s="48"/>
      <c r="B73" s="49" t="s">
        <v>28</v>
      </c>
      <c r="C73" s="49"/>
      <c r="D73" s="49"/>
      <c r="E73" s="49"/>
      <c r="F73" s="49"/>
      <c r="G73" s="49"/>
      <c r="H73" s="50">
        <f>H58</f>
        <v>11.419741253905373</v>
      </c>
      <c r="I73" s="51" t="s">
        <v>29</v>
      </c>
      <c r="J73" s="52"/>
    </row>
    <row r="74" spans="1:13" ht="15" customHeight="1" x14ac:dyDescent="0.25">
      <c r="A74" s="48"/>
      <c r="B74" s="49" t="s">
        <v>38</v>
      </c>
      <c r="C74" s="49"/>
      <c r="D74" s="49"/>
      <c r="E74" s="49"/>
      <c r="F74" s="49"/>
      <c r="G74" s="49"/>
      <c r="H74" s="50">
        <f>H59</f>
        <v>0</v>
      </c>
      <c r="I74" s="51" t="s">
        <v>29</v>
      </c>
      <c r="J74" s="52"/>
    </row>
    <row r="75" spans="1:13" ht="15" customHeight="1" x14ac:dyDescent="0.25">
      <c r="A75" s="53"/>
      <c r="B75" s="54"/>
      <c r="C75" s="54"/>
      <c r="D75" s="54"/>
      <c r="E75" s="54"/>
      <c r="F75" s="54"/>
      <c r="G75" s="54"/>
      <c r="H75" s="54"/>
      <c r="I75" s="54"/>
      <c r="J75" s="55"/>
    </row>
    <row r="79" spans="1:13" x14ac:dyDescent="0.25">
      <c r="I79" s="4"/>
      <c r="J79" s="4"/>
    </row>
    <row r="80" spans="1:13" ht="15.75" x14ac:dyDescent="0.25">
      <c r="A80" s="2"/>
      <c r="B80" s="2"/>
      <c r="C80" s="2"/>
      <c r="D80" s="2"/>
      <c r="E80" s="2"/>
      <c r="F80" s="2"/>
      <c r="G80" s="2"/>
      <c r="H80" s="2"/>
      <c r="I80" s="4"/>
      <c r="J80" s="4"/>
    </row>
    <row r="87" spans="1:10" ht="15.75" x14ac:dyDescent="0.25">
      <c r="A87" s="2"/>
      <c r="B87" s="2"/>
      <c r="C87" s="2"/>
      <c r="D87" s="2"/>
      <c r="E87" s="2"/>
      <c r="F87" s="2"/>
      <c r="G87" s="2"/>
      <c r="H87" s="3"/>
      <c r="I87" s="4"/>
      <c r="J87" s="4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4"/>
      <c r="J89" s="4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4"/>
      <c r="J90" s="4"/>
    </row>
    <row r="96" spans="1:10" x14ac:dyDescent="0.25">
      <c r="H96" s="1"/>
    </row>
    <row r="99" spans="8:8" x14ac:dyDescent="0.25">
      <c r="H99" s="1"/>
    </row>
    <row r="101" spans="8:8" x14ac:dyDescent="0.25">
      <c r="H101" s="1"/>
    </row>
    <row r="102" spans="8:8" x14ac:dyDescent="0.25">
      <c r="H102" s="1"/>
    </row>
    <row r="104" spans="8:8" x14ac:dyDescent="0.25">
      <c r="H104" s="1"/>
    </row>
  </sheetData>
  <sheetProtection algorithmName="SHA-512" hashValue="sWNzJZOWzMZlPPdIKoraA+zh1le0rThqfKixeyc6FwTwVZsZZBZFc6XQs9NaojBagjUjwBkgOSBRn7/gJ2UonQ==" saltValue="/e3A2f9ozX29fsJ+zUm0Zg==" spinCount="100000" sheet="1" objects="1" scenarios="1"/>
  <mergeCells count="59">
    <mergeCell ref="B29:G29"/>
    <mergeCell ref="B49:G49"/>
    <mergeCell ref="A57:J57"/>
    <mergeCell ref="A62:J62"/>
    <mergeCell ref="B63:J63"/>
    <mergeCell ref="B50:G50"/>
    <mergeCell ref="B51:G51"/>
    <mergeCell ref="B52:G52"/>
    <mergeCell ref="B53:G53"/>
    <mergeCell ref="B54:G54"/>
    <mergeCell ref="B55:G55"/>
    <mergeCell ref="B56:G56"/>
    <mergeCell ref="B58:G58"/>
    <mergeCell ref="B59:G59"/>
    <mergeCell ref="B45:G45"/>
    <mergeCell ref="A33:J33"/>
    <mergeCell ref="B35:G35"/>
    <mergeCell ref="B36:G36"/>
    <mergeCell ref="B37:G37"/>
    <mergeCell ref="B43:G43"/>
    <mergeCell ref="B30:G30"/>
    <mergeCell ref="B31:G31"/>
    <mergeCell ref="B32:G32"/>
    <mergeCell ref="B44:G44"/>
    <mergeCell ref="A75:J75"/>
    <mergeCell ref="B24:J24"/>
    <mergeCell ref="B71:J71"/>
    <mergeCell ref="A61:J61"/>
    <mergeCell ref="A42:J42"/>
    <mergeCell ref="A39:J39"/>
    <mergeCell ref="B41:J41"/>
    <mergeCell ref="A40:J40"/>
    <mergeCell ref="A38:J38"/>
    <mergeCell ref="A70:J70"/>
    <mergeCell ref="A72:J72"/>
    <mergeCell ref="B60:I60"/>
    <mergeCell ref="B28:G28"/>
    <mergeCell ref="B34:G34"/>
    <mergeCell ref="A1:B1"/>
    <mergeCell ref="C1:J1"/>
    <mergeCell ref="A3:J3"/>
    <mergeCell ref="A25:J25"/>
    <mergeCell ref="A2:J2"/>
    <mergeCell ref="B4:J22"/>
    <mergeCell ref="A4:A22"/>
    <mergeCell ref="A23:J23"/>
    <mergeCell ref="B27:G27"/>
    <mergeCell ref="B26:G26"/>
    <mergeCell ref="B73:G73"/>
    <mergeCell ref="B46:G46"/>
    <mergeCell ref="B47:G47"/>
    <mergeCell ref="B48:G48"/>
    <mergeCell ref="A64:J64"/>
    <mergeCell ref="B65:J65"/>
    <mergeCell ref="A66:J66"/>
    <mergeCell ref="B67:J67"/>
    <mergeCell ref="A69:J69"/>
    <mergeCell ref="A68:J68"/>
    <mergeCell ref="B74:G74"/>
  </mergeCells>
  <dataValidations disablePrompts="1" count="2">
    <dataValidation showInputMessage="1" showErrorMessage="1" sqref="H26 H28:H32 H34:H37 H43:H56 H58:H59" xr:uid="{00000000-0002-0000-0000-000000000000}"/>
    <dataValidation type="list" showInputMessage="1" showErrorMessage="1" sqref="H27" xr:uid="{54C0E38A-9D38-4331-8BEC-921713618DC9}">
      <formula1>"C12/15,C16/20,C20/25,C25/30,C30/37,C35/45,C40/50,C45/55,C50/60"</formula1>
    </dataValidation>
  </dataValidation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Algorithm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2022-06-23T16:58:44Z</cp:lastPrinted>
  <dcterms:created xsi:type="dcterms:W3CDTF">2017-07-31T17:25:49Z</dcterms:created>
  <dcterms:modified xsi:type="dcterms:W3CDTF">2022-06-30T18:51:14Z</dcterms:modified>
</cp:coreProperties>
</file>